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2\1 výzva\"/>
    </mc:Choice>
  </mc:AlternateContent>
  <xr:revisionPtr revIDLastSave="0" documentId="13_ncr:1_{C6080185-7B1C-4F36-BCF1-144B093B7C1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R18" i="1"/>
  <c r="S11" i="1"/>
  <c r="R15" i="1"/>
  <c r="O12" i="1"/>
  <c r="O13" i="1"/>
  <c r="O14" i="1"/>
  <c r="O15" i="1"/>
  <c r="O16" i="1"/>
  <c r="O17" i="1"/>
  <c r="O18" i="1"/>
  <c r="O19" i="1"/>
  <c r="R13" i="1"/>
  <c r="S13" i="1"/>
  <c r="R14" i="1"/>
  <c r="S14" i="1"/>
  <c r="R17" i="1"/>
  <c r="S17" i="1"/>
  <c r="R19" i="1"/>
  <c r="S19" i="1"/>
  <c r="H12" i="1"/>
  <c r="H13" i="1"/>
  <c r="H14" i="1"/>
  <c r="H15" i="1"/>
  <c r="H16" i="1"/>
  <c r="H17" i="1"/>
  <c r="H18" i="1"/>
  <c r="O11" i="1"/>
  <c r="R11" i="1"/>
  <c r="H11" i="1"/>
  <c r="O10" i="1"/>
  <c r="R10" i="1"/>
  <c r="S10" i="1"/>
  <c r="H10" i="1"/>
  <c r="R9" i="1"/>
  <c r="S9" i="1"/>
  <c r="O9" i="1"/>
  <c r="H9" i="1"/>
  <c r="R16" i="1" l="1"/>
  <c r="S18" i="1"/>
  <c r="S15" i="1"/>
  <c r="S12" i="1"/>
  <c r="H7" i="1"/>
  <c r="H8" i="1"/>
  <c r="S8" i="1" l="1"/>
  <c r="R8" i="1"/>
  <c r="O8" i="1"/>
  <c r="O7" i="1" l="1"/>
  <c r="P22" i="1" s="1"/>
  <c r="S7" i="1" l="1"/>
  <c r="R7" i="1"/>
  <c r="Q22" i="1" s="1"/>
</calcChain>
</file>

<file path=xl/sharedStrings.xml><?xml version="1.0" encoding="utf-8"?>
<sst xmlns="http://schemas.openxmlformats.org/spreadsheetml/2006/main" count="84" uniqueCount="59">
  <si>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</si>
  <si>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</si>
  <si>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</si>
  <si>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</si>
  <si>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</si>
  <si>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</si>
  <si>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</si>
  <si>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</si>
  <si>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</si>
  <si>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</si>
  <si>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</si>
  <si>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</si>
  <si>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</si>
  <si>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</si>
  <si>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</si>
  <si>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</si>
  <si>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</si>
  <si>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</si>
  <si>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</si>
  <si>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</si>
  <si>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</si>
  <si>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</si>
  <si>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</si>
  <si>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</si>
  <si>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</si>
  <si>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</si>
  <si>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</si>
  <si>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</si>
  <si>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Příloha č. 2 Kupní smlouvy - technická specifikace
Tonery (II.) 012 - 2023 (originální)</t>
  </si>
  <si>
    <t>ks</t>
  </si>
  <si>
    <t>Originální toner. Výtěžnost 30 000 stran.</t>
  </si>
  <si>
    <t>Válcová jednotka do tiskárny OKI MC 562w</t>
  </si>
  <si>
    <t>NE</t>
  </si>
  <si>
    <t>Pokud financováno z projektových prostředků, pak ŘEŠITEL uvede: NÁZEV A ČÍSLO DOTAČNÍHO PROJEKTU</t>
  </si>
  <si>
    <t>VV - Mgr. Kamila Kolářová,
Tel.: 37763 1070</t>
  </si>
  <si>
    <t>Univerzitní 8,
31 00 Plzeň,
Rektorát - Odbor Vnější vztahy,
místnost UR 316</t>
  </si>
  <si>
    <t>CIV - David Kratochvíl,
Tel.: 606 665 171,
E-mail: davydek@civ.zcu.cz</t>
  </si>
  <si>
    <t>Univerzitní 2746/20, 
301 00 Plzeň,
Centrum informatizace a výpočetní techniky,
místnost UI 312</t>
  </si>
  <si>
    <t>DFAV - Vlasta Suchomelová, 
Tel.: 724 005 497</t>
  </si>
  <si>
    <t>FAV NTIS Technická 8, 
301 00 Plzeň,
Fakulta aplikovaných věd - NTIS,
Děkanát přízemí</t>
  </si>
  <si>
    <r>
      <t xml:space="preserve">Toner do tiskárny HP LaserJet MFP M234sdne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</si>
  <si>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Kyocera TASKalfa 6053ci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</si>
  <si>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2 400 stran.</t>
  </si>
  <si>
    <r>
      <t xml:space="preserve">Toner do tiskárny TA 2508CI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</si>
  <si>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TA 2508CI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</si>
  <si>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tiskárny TA 2508CI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</si>
  <si>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TA 2508CI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</si>
  <si>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OKI MC 573 -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</si>
  <si>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 xml:space="preserve">Toner do tiskárny OKI MC 573 -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</si>
  <si>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 573 -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</si>
  <si>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OKI MC 562w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</si>
  <si>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>Toner do tiskárny OKI MC 562w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</si>
  <si>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>Toner do tiskárny OKI MC 562w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</si>
  <si>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t>Originální toner. Výtěžnost 12 000 stran.</t>
  </si>
  <si>
    <t>Originální toner. Výtěžnost 25 000 stran.</t>
  </si>
  <si>
    <t>Originální toner. Výtěžnost 6 000 stran.</t>
  </si>
  <si>
    <t>Originální toner. Výtěžnost 7 000 stran.</t>
  </si>
  <si>
    <t>Originální toner. Výtěžnost 5 000 stran.</t>
  </si>
  <si>
    <t>Originální válcová jednotka. Výtěžnost 30 000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</si>
</sst>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 wrapText="1" inden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 applyProtection="1">
      <alignment horizontal="left" vertical="center" wrapText="1" indent="1"/>
      <protection locked="0"/>
    </xf>
    <xf numFmtId="0" fontId="15" fillId="5" borderId="18" xfId="0" applyFont="1" applyFill="1" applyBorder="1" applyAlignment="1" applyProtection="1">
      <alignment horizontal="left" vertical="center" wrapText="1" indent="1"/>
      <protection locked="0"/>
    </xf>
    <xf numFmtId="0" fontId="15" fillId="5" borderId="16" xfId="0" applyFont="1" applyFill="1" applyBorder="1" applyAlignment="1" applyProtection="1">
      <alignment horizontal="left" vertical="center" wrapText="1" indent="1"/>
      <protection locked="0"/>
    </xf>
    <xf numFmtId="0" fontId="15" fillId="5" borderId="8" xfId="0" applyFont="1" applyFill="1" applyBorder="1" applyAlignment="1" applyProtection="1">
      <alignment horizontal="left" vertical="center" wrapText="1" indent="1"/>
      <protection locked="0"/>
    </xf>
    <xf numFmtId="0" fontId="15" fillId="5" borderId="10" xfId="0" applyFont="1" applyFill="1" applyBorder="1" applyAlignment="1" applyProtection="1">
      <alignment horizontal="left" vertical="center" wrapText="1" indent="1"/>
      <protection locked="0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9"/>
  <sheetViews>
    <sheetView tabSelected="1" zoomScale="64" zoomScaleNormal="64" workbookViewId="0">
      <selection activeCell="I9" sqref="I9:I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6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1.8554687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07" t="s">
        <v>28</v>
      </c>
      <c r="C1" s="108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50" t="s">
        <v>0</v>
      </c>
      <c r="D3" s="12"/>
      <c r="E3" s="12"/>
      <c r="F3" s="12"/>
      <c r="G3" s="119"/>
      <c r="H3" s="119"/>
      <c r="I3" s="119"/>
      <c r="J3" s="119"/>
      <c r="K3" s="119"/>
      <c r="L3" s="119"/>
      <c r="M3" s="119"/>
      <c r="N3" s="119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33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1" t="s">
        <v>8</v>
      </c>
      <c r="S6" s="61" t="s">
        <v>9</v>
      </c>
      <c r="T6" s="35" t="s">
        <v>25</v>
      </c>
      <c r="U6" s="35" t="s">
        <v>26</v>
      </c>
    </row>
    <row r="7" spans="2:21" ht="65.25" customHeight="1" thickTop="1" thickBot="1" x14ac:dyDescent="0.3">
      <c r="B7" s="62">
        <v>1</v>
      </c>
      <c r="C7" s="95" t="s">
        <v>40</v>
      </c>
      <c r="D7" s="63">
        <v>2</v>
      </c>
      <c r="E7" s="64" t="s">
        <v>29</v>
      </c>
      <c r="F7" s="95" t="s">
        <v>42</v>
      </c>
      <c r="G7" s="125"/>
      <c r="H7" s="65" t="str">
        <f t="shared" ref="H7:H18" si="0">IF(P7&gt;1999,"ANO","NE")</f>
        <v>NE</v>
      </c>
      <c r="I7" s="66" t="s">
        <v>27</v>
      </c>
      <c r="J7" s="67" t="s">
        <v>32</v>
      </c>
      <c r="K7" s="68"/>
      <c r="L7" s="94" t="s">
        <v>34</v>
      </c>
      <c r="M7" s="94" t="s">
        <v>35</v>
      </c>
      <c r="N7" s="69">
        <v>21</v>
      </c>
      <c r="O7" s="70">
        <f>D7*P7</f>
        <v>3300</v>
      </c>
      <c r="P7" s="71">
        <v>1650</v>
      </c>
      <c r="Q7" s="130"/>
      <c r="R7" s="72">
        <f>D7*Q7</f>
        <v>0</v>
      </c>
      <c r="S7" s="73" t="str">
        <f t="shared" ref="S7" si="1">IF(ISNUMBER(Q7), IF(Q7&gt;P7,"NEVYHOVUJE","VYHOVUJE")," ")</f>
        <v xml:space="preserve"> </v>
      </c>
      <c r="T7" s="64"/>
      <c r="U7" s="64" t="s">
        <v>10</v>
      </c>
    </row>
    <row r="8" spans="2:21" ht="105" customHeight="1" thickBot="1" x14ac:dyDescent="0.3">
      <c r="B8" s="82">
        <v>2</v>
      </c>
      <c r="C8" s="96" t="s">
        <v>41</v>
      </c>
      <c r="D8" s="84">
        <v>6</v>
      </c>
      <c r="E8" s="85" t="s">
        <v>29</v>
      </c>
      <c r="F8" s="83" t="s">
        <v>30</v>
      </c>
      <c r="G8" s="126"/>
      <c r="H8" s="86" t="str">
        <f t="shared" si="0"/>
        <v>NE</v>
      </c>
      <c r="I8" s="93" t="s">
        <v>27</v>
      </c>
      <c r="J8" s="93" t="s">
        <v>32</v>
      </c>
      <c r="K8" s="87"/>
      <c r="L8" s="93" t="s">
        <v>36</v>
      </c>
      <c r="M8" s="93" t="s">
        <v>37</v>
      </c>
      <c r="N8" s="88">
        <v>21</v>
      </c>
      <c r="O8" s="89">
        <f t="shared" ref="O8:O19" si="2">D8*P8</f>
        <v>9000</v>
      </c>
      <c r="P8" s="90">
        <v>1500</v>
      </c>
      <c r="Q8" s="131"/>
      <c r="R8" s="91">
        <f t="shared" ref="R8" si="3">D8*Q8</f>
        <v>0</v>
      </c>
      <c r="S8" s="92" t="str">
        <f t="shared" ref="S8" si="4">IF(ISNUMBER(Q8), IF(Q8&gt;P8,"NEVYHOVUJE","VYHOVUJE")," ")</f>
        <v xml:space="preserve"> </v>
      </c>
      <c r="T8" s="85"/>
      <c r="U8" s="85" t="s">
        <v>10</v>
      </c>
    </row>
    <row r="9" spans="2:21" ht="36" customHeight="1" x14ac:dyDescent="0.25">
      <c r="B9" s="74">
        <v>3</v>
      </c>
      <c r="C9" s="97" t="s">
        <v>43</v>
      </c>
      <c r="D9" s="75">
        <v>2</v>
      </c>
      <c r="E9" s="76" t="s">
        <v>29</v>
      </c>
      <c r="F9" s="97" t="s">
        <v>53</v>
      </c>
      <c r="G9" s="127"/>
      <c r="H9" s="77" t="str">
        <f t="shared" si="0"/>
        <v>ANO</v>
      </c>
      <c r="I9" s="120" t="s">
        <v>27</v>
      </c>
      <c r="J9" s="120" t="s">
        <v>32</v>
      </c>
      <c r="K9" s="122"/>
      <c r="L9" s="102" t="s">
        <v>38</v>
      </c>
      <c r="M9" s="102" t="s">
        <v>39</v>
      </c>
      <c r="N9" s="105">
        <v>21</v>
      </c>
      <c r="O9" s="78">
        <f t="shared" si="2"/>
        <v>6000</v>
      </c>
      <c r="P9" s="79">
        <v>3000</v>
      </c>
      <c r="Q9" s="132"/>
      <c r="R9" s="80">
        <f t="shared" ref="R9" si="5">D9*Q9</f>
        <v>0</v>
      </c>
      <c r="S9" s="81" t="str">
        <f t="shared" ref="S9" si="6">IF(ISNUMBER(Q9), IF(Q9&gt;P9,"NEVYHOVUJE","VYHOVUJE")," ")</f>
        <v xml:space="preserve"> </v>
      </c>
      <c r="T9" s="100"/>
      <c r="U9" s="100" t="s">
        <v>10</v>
      </c>
    </row>
    <row r="10" spans="2:21" ht="36" customHeight="1" x14ac:dyDescent="0.25">
      <c r="B10" s="42">
        <v>4</v>
      </c>
      <c r="C10" s="98" t="s">
        <v>44</v>
      </c>
      <c r="D10" s="43">
        <v>2</v>
      </c>
      <c r="E10" s="44" t="s">
        <v>29</v>
      </c>
      <c r="F10" s="98" t="s">
        <v>53</v>
      </c>
      <c r="G10" s="128"/>
      <c r="H10" s="45" t="str">
        <f t="shared" si="0"/>
        <v>ANO</v>
      </c>
      <c r="I10" s="102"/>
      <c r="J10" s="102"/>
      <c r="K10" s="123"/>
      <c r="L10" s="103"/>
      <c r="M10" s="103"/>
      <c r="N10" s="105"/>
      <c r="O10" s="46">
        <f t="shared" si="2"/>
        <v>6000</v>
      </c>
      <c r="P10" s="47">
        <v>3000</v>
      </c>
      <c r="Q10" s="133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100"/>
      <c r="U10" s="100"/>
    </row>
    <row r="11" spans="2:21" ht="36" customHeight="1" x14ac:dyDescent="0.25">
      <c r="B11" s="42">
        <v>5</v>
      </c>
      <c r="C11" s="98" t="s">
        <v>45</v>
      </c>
      <c r="D11" s="43">
        <v>2</v>
      </c>
      <c r="E11" s="44" t="s">
        <v>29</v>
      </c>
      <c r="F11" s="98" t="s">
        <v>53</v>
      </c>
      <c r="G11" s="128"/>
      <c r="H11" s="45" t="str">
        <f t="shared" si="0"/>
        <v>ANO</v>
      </c>
      <c r="I11" s="102"/>
      <c r="J11" s="102"/>
      <c r="K11" s="123"/>
      <c r="L11" s="103"/>
      <c r="M11" s="103"/>
      <c r="N11" s="105"/>
      <c r="O11" s="46">
        <f t="shared" si="2"/>
        <v>6000</v>
      </c>
      <c r="P11" s="47">
        <v>3000</v>
      </c>
      <c r="Q11" s="133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100"/>
      <c r="U11" s="100"/>
    </row>
    <row r="12" spans="2:21" ht="36" customHeight="1" x14ac:dyDescent="0.25">
      <c r="B12" s="42">
        <v>6</v>
      </c>
      <c r="C12" s="98" t="s">
        <v>46</v>
      </c>
      <c r="D12" s="43">
        <v>2</v>
      </c>
      <c r="E12" s="44" t="s">
        <v>29</v>
      </c>
      <c r="F12" s="98" t="s">
        <v>54</v>
      </c>
      <c r="G12" s="128"/>
      <c r="H12" s="45" t="str">
        <f t="shared" si="0"/>
        <v>ANO</v>
      </c>
      <c r="I12" s="102"/>
      <c r="J12" s="102"/>
      <c r="K12" s="123"/>
      <c r="L12" s="103"/>
      <c r="M12" s="103"/>
      <c r="N12" s="105"/>
      <c r="O12" s="46">
        <f t="shared" si="2"/>
        <v>5000</v>
      </c>
      <c r="P12" s="47">
        <v>2500</v>
      </c>
      <c r="Q12" s="133"/>
      <c r="R12" s="48">
        <f t="shared" ref="R12:R19" si="11">D12*Q12</f>
        <v>0</v>
      </c>
      <c r="S12" s="49" t="str">
        <f t="shared" ref="S12:S19" si="12">IF(ISNUMBER(Q12), IF(Q12&gt;P12,"NEVYHOVUJE","VYHOVUJE")," ")</f>
        <v xml:space="preserve"> </v>
      </c>
      <c r="T12" s="100"/>
      <c r="U12" s="100"/>
    </row>
    <row r="13" spans="2:21" ht="36" customHeight="1" x14ac:dyDescent="0.25">
      <c r="B13" s="42">
        <v>7</v>
      </c>
      <c r="C13" s="98" t="s">
        <v>47</v>
      </c>
      <c r="D13" s="43">
        <v>1</v>
      </c>
      <c r="E13" s="44" t="s">
        <v>29</v>
      </c>
      <c r="F13" s="98" t="s">
        <v>55</v>
      </c>
      <c r="G13" s="128"/>
      <c r="H13" s="45" t="str">
        <f t="shared" si="0"/>
        <v>ANO</v>
      </c>
      <c r="I13" s="102"/>
      <c r="J13" s="102"/>
      <c r="K13" s="123"/>
      <c r="L13" s="103"/>
      <c r="M13" s="103"/>
      <c r="N13" s="105"/>
      <c r="O13" s="46">
        <f t="shared" si="2"/>
        <v>4000</v>
      </c>
      <c r="P13" s="47">
        <v>4000</v>
      </c>
      <c r="Q13" s="133"/>
      <c r="R13" s="48">
        <f t="shared" si="11"/>
        <v>0</v>
      </c>
      <c r="S13" s="49" t="str">
        <f t="shared" si="12"/>
        <v xml:space="preserve"> </v>
      </c>
      <c r="T13" s="100"/>
      <c r="U13" s="100"/>
    </row>
    <row r="14" spans="2:21" ht="36" customHeight="1" x14ac:dyDescent="0.25">
      <c r="B14" s="42">
        <v>8</v>
      </c>
      <c r="C14" s="98" t="s">
        <v>48</v>
      </c>
      <c r="D14" s="43">
        <v>2</v>
      </c>
      <c r="E14" s="44" t="s">
        <v>29</v>
      </c>
      <c r="F14" s="98" t="s">
        <v>56</v>
      </c>
      <c r="G14" s="128"/>
      <c r="H14" s="45" t="str">
        <f t="shared" si="0"/>
        <v>ANO</v>
      </c>
      <c r="I14" s="102"/>
      <c r="J14" s="102"/>
      <c r="K14" s="123"/>
      <c r="L14" s="103"/>
      <c r="M14" s="103"/>
      <c r="N14" s="105"/>
      <c r="O14" s="46">
        <f t="shared" si="2"/>
        <v>6000</v>
      </c>
      <c r="P14" s="47">
        <v>3000</v>
      </c>
      <c r="Q14" s="133"/>
      <c r="R14" s="48">
        <f t="shared" si="11"/>
        <v>0</v>
      </c>
      <c r="S14" s="49" t="str">
        <f t="shared" si="12"/>
        <v xml:space="preserve"> </v>
      </c>
      <c r="T14" s="100"/>
      <c r="U14" s="100"/>
    </row>
    <row r="15" spans="2:21" ht="36" customHeight="1" x14ac:dyDescent="0.25">
      <c r="B15" s="42">
        <v>9</v>
      </c>
      <c r="C15" s="98" t="s">
        <v>49</v>
      </c>
      <c r="D15" s="43">
        <v>2</v>
      </c>
      <c r="E15" s="44" t="s">
        <v>29</v>
      </c>
      <c r="F15" s="98" t="s">
        <v>55</v>
      </c>
      <c r="G15" s="128"/>
      <c r="H15" s="45" t="str">
        <f t="shared" si="0"/>
        <v>ANO</v>
      </c>
      <c r="I15" s="102"/>
      <c r="J15" s="102"/>
      <c r="K15" s="123"/>
      <c r="L15" s="103"/>
      <c r="M15" s="103"/>
      <c r="N15" s="105"/>
      <c r="O15" s="46">
        <f t="shared" si="2"/>
        <v>8000</v>
      </c>
      <c r="P15" s="47">
        <v>4000</v>
      </c>
      <c r="Q15" s="133"/>
      <c r="R15" s="48">
        <f t="shared" si="11"/>
        <v>0</v>
      </c>
      <c r="S15" s="49" t="str">
        <f t="shared" si="12"/>
        <v xml:space="preserve"> </v>
      </c>
      <c r="T15" s="100"/>
      <c r="U15" s="100"/>
    </row>
    <row r="16" spans="2:21" ht="36" customHeight="1" x14ac:dyDescent="0.25">
      <c r="B16" s="42">
        <v>10</v>
      </c>
      <c r="C16" s="98" t="s">
        <v>50</v>
      </c>
      <c r="D16" s="43">
        <v>1</v>
      </c>
      <c r="E16" s="44" t="s">
        <v>29</v>
      </c>
      <c r="F16" s="98" t="s">
        <v>57</v>
      </c>
      <c r="G16" s="128"/>
      <c r="H16" s="45" t="str">
        <f t="shared" si="0"/>
        <v>ANO</v>
      </c>
      <c r="I16" s="102"/>
      <c r="J16" s="102"/>
      <c r="K16" s="123"/>
      <c r="L16" s="103"/>
      <c r="M16" s="103"/>
      <c r="N16" s="105"/>
      <c r="O16" s="46">
        <f t="shared" si="2"/>
        <v>4000</v>
      </c>
      <c r="P16" s="47">
        <v>4000</v>
      </c>
      <c r="Q16" s="133"/>
      <c r="R16" s="48">
        <f t="shared" si="11"/>
        <v>0</v>
      </c>
      <c r="S16" s="49" t="str">
        <f t="shared" si="12"/>
        <v xml:space="preserve"> </v>
      </c>
      <c r="T16" s="100"/>
      <c r="U16" s="100"/>
    </row>
    <row r="17" spans="2:21" ht="36" customHeight="1" x14ac:dyDescent="0.25">
      <c r="B17" s="42">
        <v>11</v>
      </c>
      <c r="C17" s="98" t="s">
        <v>51</v>
      </c>
      <c r="D17" s="43">
        <v>1</v>
      </c>
      <c r="E17" s="44" t="s">
        <v>29</v>
      </c>
      <c r="F17" s="98" t="s">
        <v>57</v>
      </c>
      <c r="G17" s="128"/>
      <c r="H17" s="45" t="str">
        <f t="shared" si="0"/>
        <v>ANO</v>
      </c>
      <c r="I17" s="102"/>
      <c r="J17" s="102"/>
      <c r="K17" s="123"/>
      <c r="L17" s="103"/>
      <c r="M17" s="103"/>
      <c r="N17" s="105"/>
      <c r="O17" s="46">
        <f t="shared" si="2"/>
        <v>4000</v>
      </c>
      <c r="P17" s="47">
        <v>4000</v>
      </c>
      <c r="Q17" s="133"/>
      <c r="R17" s="48">
        <f t="shared" si="11"/>
        <v>0</v>
      </c>
      <c r="S17" s="49" t="str">
        <f t="shared" si="12"/>
        <v xml:space="preserve"> </v>
      </c>
      <c r="T17" s="100"/>
      <c r="U17" s="100"/>
    </row>
    <row r="18" spans="2:21" ht="36" customHeight="1" x14ac:dyDescent="0.25">
      <c r="B18" s="42">
        <v>12</v>
      </c>
      <c r="C18" s="98" t="s">
        <v>52</v>
      </c>
      <c r="D18" s="43">
        <v>1</v>
      </c>
      <c r="E18" s="44" t="s">
        <v>29</v>
      </c>
      <c r="F18" s="98" t="s">
        <v>57</v>
      </c>
      <c r="G18" s="128"/>
      <c r="H18" s="45" t="str">
        <f t="shared" si="0"/>
        <v>ANO</v>
      </c>
      <c r="I18" s="102"/>
      <c r="J18" s="102"/>
      <c r="K18" s="123"/>
      <c r="L18" s="103"/>
      <c r="M18" s="103"/>
      <c r="N18" s="105"/>
      <c r="O18" s="46">
        <f t="shared" si="2"/>
        <v>4000</v>
      </c>
      <c r="P18" s="47">
        <v>4000</v>
      </c>
      <c r="Q18" s="133"/>
      <c r="R18" s="48">
        <f t="shared" si="11"/>
        <v>0</v>
      </c>
      <c r="S18" s="49" t="str">
        <f t="shared" si="12"/>
        <v xml:space="preserve"> </v>
      </c>
      <c r="T18" s="100"/>
      <c r="U18" s="100"/>
    </row>
    <row r="19" spans="2:21" ht="36" customHeight="1" thickBot="1" x14ac:dyDescent="0.3">
      <c r="B19" s="51">
        <v>13</v>
      </c>
      <c r="C19" s="59" t="s">
        <v>31</v>
      </c>
      <c r="D19" s="52">
        <v>1</v>
      </c>
      <c r="E19" s="53" t="s">
        <v>29</v>
      </c>
      <c r="F19" s="99" t="s">
        <v>58</v>
      </c>
      <c r="G19" s="129"/>
      <c r="H19" s="54" t="s">
        <v>32</v>
      </c>
      <c r="I19" s="121"/>
      <c r="J19" s="121"/>
      <c r="K19" s="124"/>
      <c r="L19" s="104"/>
      <c r="M19" s="104"/>
      <c r="N19" s="106"/>
      <c r="O19" s="55">
        <f t="shared" si="2"/>
        <v>3000</v>
      </c>
      <c r="P19" s="56">
        <v>3000</v>
      </c>
      <c r="Q19" s="134"/>
      <c r="R19" s="57">
        <f t="shared" si="11"/>
        <v>0</v>
      </c>
      <c r="S19" s="58" t="str">
        <f t="shared" si="12"/>
        <v xml:space="preserve"> </v>
      </c>
      <c r="T19" s="101"/>
      <c r="U19" s="101"/>
    </row>
    <row r="20" spans="2:21" ht="16.5" thickTop="1" thickBot="1" x14ac:dyDescent="0.3">
      <c r="C20"/>
      <c r="D20"/>
      <c r="E20"/>
      <c r="F20"/>
      <c r="G20"/>
      <c r="H20"/>
      <c r="I20"/>
      <c r="J20"/>
      <c r="N20"/>
      <c r="O20"/>
      <c r="R20" s="41"/>
    </row>
    <row r="21" spans="2:21" ht="60.75" customHeight="1" thickTop="1" thickBot="1" x14ac:dyDescent="0.3">
      <c r="B21" s="114" t="s">
        <v>14</v>
      </c>
      <c r="C21" s="115"/>
      <c r="D21" s="115"/>
      <c r="E21" s="115"/>
      <c r="F21" s="115"/>
      <c r="G21" s="115"/>
      <c r="H21" s="60"/>
      <c r="I21" s="25"/>
      <c r="J21" s="25"/>
      <c r="K21" s="25"/>
      <c r="L21" s="11"/>
      <c r="M21" s="11"/>
      <c r="N21" s="26"/>
      <c r="O21" s="26"/>
      <c r="P21" s="27" t="s">
        <v>11</v>
      </c>
      <c r="Q21" s="116" t="s">
        <v>12</v>
      </c>
      <c r="R21" s="117"/>
      <c r="S21" s="118"/>
      <c r="T21" s="20"/>
      <c r="U21" s="28"/>
    </row>
    <row r="22" spans="2:21" ht="33.75" customHeight="1" thickTop="1" thickBot="1" x14ac:dyDescent="0.3">
      <c r="B22" s="109" t="s">
        <v>15</v>
      </c>
      <c r="C22" s="110"/>
      <c r="D22" s="110"/>
      <c r="E22" s="110"/>
      <c r="F22" s="110"/>
      <c r="G22" s="110"/>
      <c r="H22" s="34"/>
      <c r="I22" s="29"/>
      <c r="L22" s="9"/>
      <c r="M22" s="9"/>
      <c r="N22" s="30"/>
      <c r="O22" s="30"/>
      <c r="P22" s="31">
        <f>SUM(O7:O19)</f>
        <v>68300</v>
      </c>
      <c r="Q22" s="111">
        <f>SUM(R7:R19)</f>
        <v>0</v>
      </c>
      <c r="R22" s="112"/>
      <c r="S22" s="113"/>
    </row>
    <row r="23" spans="2:21" ht="14.25" customHeight="1" thickTop="1" x14ac:dyDescent="0.25"/>
    <row r="24" spans="2:21" ht="14.25" customHeight="1" x14ac:dyDescent="0.25">
      <c r="B24" s="37"/>
    </row>
    <row r="25" spans="2:21" ht="14.25" customHeight="1" x14ac:dyDescent="0.25">
      <c r="B25" s="38"/>
      <c r="C25" s="37"/>
    </row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fiSlQiX1toY27I+NY8y30cegFrWrhgFtxQxmuaHDeSJwFt35GHK2ZdKd9mdvVkDgIuQRImkwgzRJqhD1KkDmRg==" saltValue="jcD4c1v280yve6OUKunwpQ==" spinCount="100000" sheet="1" objects="1" scenarios="1"/>
  <mergeCells count="14">
    <mergeCell ref="B1:C1"/>
    <mergeCell ref="B22:G22"/>
    <mergeCell ref="Q22:S22"/>
    <mergeCell ref="B21:G21"/>
    <mergeCell ref="Q21:S21"/>
    <mergeCell ref="G3:N3"/>
    <mergeCell ref="I9:I19"/>
    <mergeCell ref="J9:J19"/>
    <mergeCell ref="K9:K19"/>
    <mergeCell ref="U9:U19"/>
    <mergeCell ref="T9:T19"/>
    <mergeCell ref="L9:L19"/>
    <mergeCell ref="M9:M19"/>
    <mergeCell ref="N9:N19"/>
  </mergeCells>
  <conditionalFormatting sqref="B7:B19">
    <cfRule type="containsBlanks" dxfId="12" priority="61">
      <formula>LEN(TRIM(B7))=0</formula>
    </cfRule>
  </conditionalFormatting>
  <conditionalFormatting sqref="B7:B19">
    <cfRule type="cellIs" dxfId="11" priority="56" operator="greaterThanOrEqual">
      <formula>1</formula>
    </cfRule>
  </conditionalFormatting>
  <conditionalFormatting sqref="S7:S19">
    <cfRule type="cellIs" dxfId="10" priority="53" operator="equal">
      <formula>"VYHOVUJE"</formula>
    </cfRule>
  </conditionalFormatting>
  <conditionalFormatting sqref="S7:S19">
    <cfRule type="cellIs" dxfId="9" priority="52" operator="equal">
      <formula>"NEVYHOVUJE"</formula>
    </cfRule>
  </conditionalFormatting>
  <conditionalFormatting sqref="G7:G19 Q7:Q19">
    <cfRule type="containsBlanks" dxfId="8" priority="33">
      <formula>LEN(TRIM(G7))=0</formula>
    </cfRule>
  </conditionalFormatting>
  <conditionalFormatting sqref="G7:G19 Q7:Q19">
    <cfRule type="notContainsBlanks" dxfId="7" priority="31">
      <formula>LEN(TRIM(G7))&gt;0</formula>
    </cfRule>
  </conditionalFormatting>
  <conditionalFormatting sqref="G7:G19 Q7:Q19">
    <cfRule type="notContainsBlanks" dxfId="6" priority="30">
      <formula>LEN(TRIM(G7))&gt;0</formula>
    </cfRule>
  </conditionalFormatting>
  <conditionalFormatting sqref="G7:G19">
    <cfRule type="notContainsBlanks" dxfId="5" priority="29">
      <formula>LEN(TRIM(G7))&gt;0</formula>
    </cfRule>
  </conditionalFormatting>
  <conditionalFormatting sqref="H7:H19">
    <cfRule type="containsBlanks" dxfId="4" priority="7">
      <formula>LEN(TRIM(H7))=0</formula>
    </cfRule>
  </conditionalFormatting>
  <conditionalFormatting sqref="H7:H19">
    <cfRule type="notContainsBlanks" dxfId="3" priority="8">
      <formula>LEN(TRIM(H7))&gt;0</formula>
    </cfRule>
  </conditionalFormatting>
  <conditionalFormatting sqref="H7:H19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9">
    <cfRule type="containsBlanks" dxfId="0" priority="2">
      <formula>LEN(TRIM(D8))=0</formula>
    </cfRule>
  </conditionalFormatting>
  <dataValidations count="2">
    <dataValidation type="list" showInputMessage="1" showErrorMessage="1" sqref="J7 H7:H19" xr:uid="{00000000-0002-0000-0000-000001000000}">
      <formula1>"ANO,NE"</formula1>
    </dataValidation>
    <dataValidation type="list" showInputMessage="1" showErrorMessage="1" sqref="E7:E1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2023-01-18T08:30:34Z</cp:lastPrinted>
  <dcterms:created xsi:type="dcterms:W3CDTF">2014-03-05T12:43:32Z</dcterms:created>
  <dcterms:modified xsi:type="dcterms:W3CDTF">2023-03-22T11:31:09Z</dcterms:modified>
</cp:coreProperties>
</file>